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xchmelik_upol_cz/Documents/ZDropboxu/VaV/SmluvniVyzkum/"/>
    </mc:Choice>
  </mc:AlternateContent>
  <xr:revisionPtr revIDLastSave="17" documentId="11_08A9B1998FD36EAD2DDBE541A02ABAB1C136E061" xr6:coauthVersionLast="47" xr6:coauthVersionMax="47" xr10:uidLastSave="{3B75C8D1-8F9B-4FC5-907B-360E788332B7}"/>
  <bookViews>
    <workbookView xWindow="-120" yWindow="-120" windowWidth="29040" windowHeight="15840" xr2:uid="{00000000-000D-0000-FFFF-FFFF00000000}"/>
  </bookViews>
  <sheets>
    <sheet name="Evidenční list zakázky" sheetId="1" r:id="rId1"/>
    <sheet name="Kontroly Nastavení Výpoč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F34" i="1" l="1"/>
  <c r="F19" i="1" l="1"/>
  <c r="F15" i="1" s="1"/>
  <c r="F9" i="1"/>
  <c r="F36" i="1"/>
  <c r="F21" i="1" l="1"/>
  <c r="F20" i="1"/>
  <c r="F22" i="1" l="1"/>
  <c r="A12" i="2"/>
  <c r="A23" i="2" l="1"/>
  <c r="F23" i="1"/>
  <c r="F24" i="1" s="1"/>
  <c r="A13" i="2"/>
  <c r="A32" i="2" l="1"/>
  <c r="F26" i="1"/>
  <c r="F27" i="1" l="1"/>
  <c r="A33" i="2"/>
</calcChain>
</file>

<file path=xl/sharedStrings.xml><?xml version="1.0" encoding="utf-8"?>
<sst xmlns="http://schemas.openxmlformats.org/spreadsheetml/2006/main" count="95" uniqueCount="95">
  <si>
    <t xml:space="preserve">Kalkulace předpokládaných nákladů </t>
  </si>
  <si>
    <t>Kč</t>
  </si>
  <si>
    <t>1.</t>
  </si>
  <si>
    <t>1.1.</t>
  </si>
  <si>
    <t>Spotřeba materiálu</t>
  </si>
  <si>
    <t>1.2.</t>
  </si>
  <si>
    <t>Cestovné</t>
  </si>
  <si>
    <t>1.3.</t>
  </si>
  <si>
    <t>2.</t>
  </si>
  <si>
    <t>2.1.</t>
  </si>
  <si>
    <t xml:space="preserve">Mzdy a odměny </t>
  </si>
  <si>
    <t>2.2.</t>
  </si>
  <si>
    <t>Dohody o pracovní činnosti</t>
  </si>
  <si>
    <t>2.3.</t>
  </si>
  <si>
    <t>Dohody o provedení práce (bez pojištění do 10 tis. Kč)</t>
  </si>
  <si>
    <t>2.4.</t>
  </si>
  <si>
    <t>3.</t>
  </si>
  <si>
    <t>4.</t>
  </si>
  <si>
    <t>5.</t>
  </si>
  <si>
    <t>6.</t>
  </si>
  <si>
    <t>7.</t>
  </si>
  <si>
    <t>8.</t>
  </si>
  <si>
    <t>Náklady celkem (bez DPH)</t>
  </si>
  <si>
    <t>9.</t>
  </si>
  <si>
    <t>Kalkulace předpokládaných příjmů</t>
  </si>
  <si>
    <t>10.</t>
  </si>
  <si>
    <t>Smluvní cena (dle smlouvy) včetně DPH</t>
  </si>
  <si>
    <t>11.</t>
  </si>
  <si>
    <t>Ostatní smlouvy (darovací, o reklamě, apod.) včetně DPH</t>
  </si>
  <si>
    <t>12.</t>
  </si>
  <si>
    <t>Ostatní příjmy (konferenční poplatky, vstupenky, apod.) včetně DPH</t>
  </si>
  <si>
    <t>13.</t>
  </si>
  <si>
    <t>Příjmy celkem (s DPH 21%)</t>
  </si>
  <si>
    <t>Poplatek na účastníka (včetně DPH)</t>
  </si>
  <si>
    <t>Schválený poplatek na účastníka (včetně DPH)</t>
  </si>
  <si>
    <t>Zpracoval:</t>
  </si>
  <si>
    <t>Doporučil:</t>
  </si>
  <si>
    <t>Kontroloval:</t>
  </si>
  <si>
    <t>Schválil:</t>
  </si>
  <si>
    <t>* - povinný údaj</t>
  </si>
  <si>
    <t>Položka</t>
  </si>
  <si>
    <t>Osoba oprávněná jednat ve věcech zakázky</t>
  </si>
  <si>
    <t>Vedoucí pracoviště - příkazce</t>
  </si>
  <si>
    <t>Hlavní účetní</t>
  </si>
  <si>
    <t>Tajemník - správce rozpočtu</t>
  </si>
  <si>
    <t>Jméno</t>
  </si>
  <si>
    <t>Datum</t>
  </si>
  <si>
    <t>Podpis</t>
  </si>
  <si>
    <t>*Název zakázky:</t>
  </si>
  <si>
    <t>*Období plnění zakázky:</t>
  </si>
  <si>
    <t>**Zdroj:</t>
  </si>
  <si>
    <t>***Počet účastníků:</t>
  </si>
  <si>
    <t>*** - vyplnit v případě semináře, konference</t>
  </si>
  <si>
    <t>** - Zdroj 19 - VZDĚLÁVÁNÍ OSTATNÍ, zisk 0 % (akreditované kurzy, licence, semináře, konference); Zdroj 90 - DOPLŇKOVÁ ČINNOST, je stanoven minimální povinný % zisk (plesy, smluvní výzkum, ostatní akce); viz záložku Kontroly a nastavení</t>
  </si>
  <si>
    <t>Investice</t>
  </si>
  <si>
    <t>1.4.</t>
  </si>
  <si>
    <t>Služby a subdodávky</t>
  </si>
  <si>
    <t>1.5.</t>
  </si>
  <si>
    <t>Ostatní přímé náklady</t>
  </si>
  <si>
    <t>Mzdové náklady celkem (součet položek 2.1. - 2.4.)</t>
  </si>
  <si>
    <t>Ostatní náklady (součet položek 1.1. - 1.5.)</t>
  </si>
  <si>
    <t>Mzdové náhrady (% z položky 2.1.)</t>
  </si>
  <si>
    <t>Mezisoučet (součet položek 1. + 2. + 3. + 4. + 5.)</t>
  </si>
  <si>
    <t>Nepřímé (režijní) náklady fakulty (% z položek 1. + 2. + 3. + 4.)</t>
  </si>
  <si>
    <t>Tvorba sociálního fondu, úrazové pojištění (% z položek 2.1. + 2.4.)</t>
  </si>
  <si>
    <t>Sociální a zdravotní pojištění (% z položek 2.1. + 2.2. + 2.4.)</t>
  </si>
  <si>
    <t>14.</t>
  </si>
  <si>
    <t>Minimální povinný zisk FTK (% z položky 6.)</t>
  </si>
  <si>
    <t>Náklady celkem (včetně DPH)</t>
  </si>
  <si>
    <t>Nastavení výpočtů pro Evidenční list zakázky</t>
  </si>
  <si>
    <t>15.</t>
  </si>
  <si>
    <t>Smluvní cena (dle smlouvy) bez DPH</t>
  </si>
  <si>
    <t>Kontrola podmínek pro smluvní výzkum</t>
  </si>
  <si>
    <t>Lze vykázat jako smluvní výzkum?</t>
  </si>
  <si>
    <t>Mzdové náhrady [%]</t>
  </si>
  <si>
    <t>Sociální a zdravotní pojištění [%]</t>
  </si>
  <si>
    <t>Tvorba sociálního fondu, úrazové pojištění [%]</t>
  </si>
  <si>
    <t>Minimální povinný zisk FTK pro smluvní výzkum [%]</t>
  </si>
  <si>
    <t>Minimální povinný zisk FTK pro doplňkovou činnost, kterou nelze vykázat jako smluvní výzkum [%]</t>
  </si>
  <si>
    <t>DPH [%]</t>
  </si>
  <si>
    <t>Objem započitatelný do smluvního výzkumu [Kč bez DPH]</t>
  </si>
  <si>
    <t>Objem nezapočitatelný do smluvního výzkumu [Kč bez DPH]</t>
  </si>
  <si>
    <t>Podíl na zisku FTK pro sprostředkovatele [%]</t>
  </si>
  <si>
    <t>Provize pro sprostředkovatele [Kč]</t>
  </si>
  <si>
    <t>Kalkulovaný zisk FTK (&gt;= položce 7.)</t>
  </si>
  <si>
    <t>Nepřímé náklady + Zisk - Provize [Kč bez DPH]</t>
  </si>
  <si>
    <t>Podíl FTK bez DPH [%]</t>
  </si>
  <si>
    <t>Předpokládaná provize</t>
  </si>
  <si>
    <t>Předpokládaná bilance pro FTK</t>
  </si>
  <si>
    <t>Režijní náklad fakulty pro zdroj 90 (nepřímé náklady) [%]</t>
  </si>
  <si>
    <t>Režijní náklad fakulty pro zdroj 19 (nepřímé náklady) [%]</t>
  </si>
  <si>
    <t>Číslo SPP (doplní ek. oddělení):</t>
  </si>
  <si>
    <t>Číslo NS (doplní ek. oddělení):</t>
  </si>
  <si>
    <t>Evidenční list zakázky</t>
  </si>
  <si>
    <t>Nastavení výpočtů provizí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</si>
</sst>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i/>
      <sz val="9"/>
      <color rgb="FF7F7F7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4" borderId="1" applyNumberFormat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1" fontId="3" fillId="3" borderId="1" xfId="3" applyNumberFormat="1" applyAlignment="1" applyProtection="1">
      <alignment horizontal="center"/>
      <protection locked="0"/>
    </xf>
    <xf numFmtId="0" fontId="9" fillId="0" borderId="5" xfId="0" applyFont="1" applyBorder="1"/>
    <xf numFmtId="0" fontId="0" fillId="0" borderId="6" xfId="0" applyBorder="1"/>
    <xf numFmtId="0" fontId="9" fillId="0" borderId="3" xfId="0" applyFont="1" applyBorder="1" applyAlignment="1">
      <alignment horizontal="right"/>
    </xf>
    <xf numFmtId="0" fontId="0" fillId="0" borderId="5" xfId="0" applyBorder="1"/>
    <xf numFmtId="1" fontId="0" fillId="0" borderId="5" xfId="0" applyNumberFormat="1" applyBorder="1"/>
    <xf numFmtId="0" fontId="0" fillId="0" borderId="3" xfId="0" applyBorder="1" applyAlignment="1">
      <alignment horizontal="right"/>
    </xf>
    <xf numFmtId="0" fontId="9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3" xfId="0" applyNumberFormat="1" applyFont="1" applyBorder="1"/>
    <xf numFmtId="0" fontId="9" fillId="0" borderId="7" xfId="0" applyFont="1" applyBorder="1" applyAlignment="1">
      <alignment horizontal="center"/>
    </xf>
    <xf numFmtId="3" fontId="3" fillId="3" borderId="1" xfId="3" applyNumberFormat="1" applyProtection="1">
      <protection locked="0"/>
    </xf>
    <xf numFmtId="3" fontId="5" fillId="4" borderId="1" xfId="5" applyNumberFormat="1"/>
    <xf numFmtId="3" fontId="4" fillId="4" borderId="2" xfId="4" applyNumberFormat="1"/>
    <xf numFmtId="3" fontId="6" fillId="4" borderId="1" xfId="5" applyNumberFormat="1" applyFont="1" applyAlignment="1">
      <alignment horizontal="right"/>
    </xf>
    <xf numFmtId="3" fontId="6" fillId="4" borderId="1" xfId="5" applyNumberFormat="1" applyFont="1"/>
    <xf numFmtId="0" fontId="14" fillId="0" borderId="0" xfId="0" applyFont="1"/>
    <xf numFmtId="0" fontId="15" fillId="3" borderId="1" xfId="3" applyFont="1"/>
    <xf numFmtId="0" fontId="11" fillId="0" borderId="0" xfId="1" applyFont="1"/>
    <xf numFmtId="0" fontId="16" fillId="0" borderId="0" xfId="0" applyFont="1"/>
    <xf numFmtId="0" fontId="16" fillId="0" borderId="0" xfId="0" applyFont="1" applyAlignment="1">
      <alignment horizontal="right"/>
    </xf>
    <xf numFmtId="3" fontId="2" fillId="2" borderId="2" xfId="2" applyNumberFormat="1" applyBorder="1" applyAlignment="1">
      <alignment horizontal="right"/>
    </xf>
    <xf numFmtId="0" fontId="8" fillId="0" borderId="0" xfId="6" applyFill="1" applyBorder="1" applyAlignment="1">
      <alignment horizontal="left"/>
    </xf>
    <xf numFmtId="0" fontId="8" fillId="0" borderId="0" xfId="6" applyFill="1" applyBorder="1" applyAlignment="1">
      <alignment horizontal="left" wrapText="1"/>
    </xf>
    <xf numFmtId="0" fontId="8" fillId="0" borderId="0" xfId="6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3" fillId="0" borderId="3" xfId="6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2" fillId="0" borderId="3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3" fillId="3" borderId="1" xfId="3" applyAlignment="1" applyProtection="1">
      <alignment horizontal="left"/>
      <protection locked="0"/>
    </xf>
    <xf numFmtId="49" fontId="3" fillId="3" borderId="1" xfId="3" applyNumberFormat="1" applyAlignment="1" applyProtection="1">
      <alignment horizontal="left"/>
      <protection locked="0"/>
    </xf>
    <xf numFmtId="0" fontId="9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</cellXfs>
  <cellStyles count="7">
    <cellStyle name="Název" xfId="1" builtinId="15"/>
    <cellStyle name="Normální" xfId="0" builtinId="0"/>
    <cellStyle name="Správně" xfId="2" builtinId="26"/>
    <cellStyle name="Vstup" xfId="3" builtinId="20"/>
    <cellStyle name="Výpočet" xfId="5" builtinId="22"/>
    <cellStyle name="Výstup" xfId="4" builtinId="21"/>
    <cellStyle name="Vysvětlující text" xfId="6" builtinId="53"/>
  </cellStyles>
  <dxfs count="8">
    <dxf>
      <font>
        <b/>
        <i val="0"/>
        <strike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strike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strike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strike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strike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strike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strike val="0"/>
        <color rgb="FFC00000"/>
      </font>
      <fill>
        <patternFill>
          <bgColor rgb="FFFF7C8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505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51"/>
  <sheetViews>
    <sheetView tabSelected="1" zoomScaleNormal="100" workbookViewId="0">
      <selection activeCell="C2" sqref="C2:F2"/>
    </sheetView>
  </sheetViews>
  <sheetFormatPr defaultRowHeight="15" x14ac:dyDescent="0.25"/>
  <cols>
    <col min="1" max="1" width="10.5703125" customWidth="1"/>
    <col min="2" max="2" width="20.5703125" customWidth="1"/>
    <col min="3" max="3" width="21.85546875" customWidth="1"/>
    <col min="4" max="4" width="12.85546875" customWidth="1"/>
    <col min="5" max="5" width="7.5703125" customWidth="1"/>
    <col min="6" max="6" width="13.140625" customWidth="1"/>
  </cols>
  <sheetData>
    <row r="1" spans="1:6" ht="23.25" x14ac:dyDescent="0.35">
      <c r="A1" s="53" t="s">
        <v>93</v>
      </c>
      <c r="B1" s="53"/>
      <c r="C1" s="54"/>
      <c r="D1" s="54"/>
      <c r="E1" s="54"/>
      <c r="F1" s="54"/>
    </row>
    <row r="2" spans="1:6" x14ac:dyDescent="0.25">
      <c r="A2" s="33" t="s">
        <v>48</v>
      </c>
      <c r="B2" s="34"/>
      <c r="C2" s="55"/>
      <c r="D2" s="55"/>
      <c r="E2" s="55"/>
      <c r="F2" s="55"/>
    </row>
    <row r="3" spans="1:6" x14ac:dyDescent="0.25">
      <c r="A3" s="2" t="s">
        <v>49</v>
      </c>
      <c r="B3" s="3"/>
      <c r="C3" s="56"/>
      <c r="D3" s="56"/>
      <c r="E3" s="4" t="s">
        <v>50</v>
      </c>
      <c r="F3" s="1"/>
    </row>
    <row r="4" spans="1:6" x14ac:dyDescent="0.25">
      <c r="A4" s="5" t="s">
        <v>91</v>
      </c>
      <c r="B4" s="3"/>
      <c r="C4" s="6"/>
      <c r="D4" s="57" t="s">
        <v>51</v>
      </c>
      <c r="E4" s="58"/>
      <c r="F4" s="1"/>
    </row>
    <row r="5" spans="1:6" x14ac:dyDescent="0.25">
      <c r="A5" s="30" t="s">
        <v>92</v>
      </c>
      <c r="B5" s="31"/>
      <c r="C5" s="61"/>
      <c r="D5" s="62"/>
      <c r="E5" s="62"/>
      <c r="F5" s="63"/>
    </row>
    <row r="6" spans="1:6" ht="3.75" customHeight="1" x14ac:dyDescent="0.25">
      <c r="A6" s="47"/>
      <c r="B6" s="47"/>
      <c r="C6" s="47"/>
      <c r="D6" s="47"/>
      <c r="E6" s="47"/>
      <c r="F6" s="47"/>
    </row>
    <row r="7" spans="1:6" x14ac:dyDescent="0.25">
      <c r="A7" s="59" t="s">
        <v>0</v>
      </c>
      <c r="B7" s="59"/>
      <c r="C7" s="59"/>
      <c r="D7" s="59"/>
      <c r="E7" s="60"/>
      <c r="F7" s="59"/>
    </row>
    <row r="8" spans="1:6" x14ac:dyDescent="0.25">
      <c r="A8" s="12"/>
      <c r="B8" s="35" t="s">
        <v>40</v>
      </c>
      <c r="C8" s="49"/>
      <c r="D8" s="49"/>
      <c r="E8" s="49"/>
      <c r="F8" s="13" t="s">
        <v>1</v>
      </c>
    </row>
    <row r="9" spans="1:6" x14ac:dyDescent="0.25">
      <c r="A9" s="4" t="s">
        <v>2</v>
      </c>
      <c r="B9" s="33" t="s">
        <v>60</v>
      </c>
      <c r="C9" s="34"/>
      <c r="D9" s="34"/>
      <c r="E9" s="35"/>
      <c r="F9" s="19">
        <f>SUM(F10:F14)</f>
        <v>0</v>
      </c>
    </row>
    <row r="10" spans="1:6" x14ac:dyDescent="0.25">
      <c r="A10" s="7" t="s">
        <v>3</v>
      </c>
      <c r="B10" s="36" t="s">
        <v>4</v>
      </c>
      <c r="C10" s="36"/>
      <c r="D10" s="36"/>
      <c r="E10" s="36"/>
      <c r="F10" s="16"/>
    </row>
    <row r="11" spans="1:6" x14ac:dyDescent="0.25">
      <c r="A11" s="7" t="s">
        <v>5</v>
      </c>
      <c r="B11" s="36" t="s">
        <v>6</v>
      </c>
      <c r="C11" s="36"/>
      <c r="D11" s="36"/>
      <c r="E11" s="36"/>
      <c r="F11" s="16"/>
    </row>
    <row r="12" spans="1:6" x14ac:dyDescent="0.25">
      <c r="A12" s="7" t="s">
        <v>7</v>
      </c>
      <c r="B12" s="30" t="s">
        <v>54</v>
      </c>
      <c r="C12" s="31"/>
      <c r="D12" s="31"/>
      <c r="E12" s="32"/>
      <c r="F12" s="16"/>
    </row>
    <row r="13" spans="1:6" x14ac:dyDescent="0.25">
      <c r="A13" s="7" t="s">
        <v>55</v>
      </c>
      <c r="B13" s="36" t="s">
        <v>56</v>
      </c>
      <c r="C13" s="36"/>
      <c r="D13" s="36"/>
      <c r="E13" s="36"/>
      <c r="F13" s="16"/>
    </row>
    <row r="14" spans="1:6" x14ac:dyDescent="0.25">
      <c r="A14" s="7" t="s">
        <v>57</v>
      </c>
      <c r="B14" s="30" t="s">
        <v>58</v>
      </c>
      <c r="C14" s="31"/>
      <c r="D14" s="31"/>
      <c r="E14" s="32"/>
      <c r="F14" s="16"/>
    </row>
    <row r="15" spans="1:6" x14ac:dyDescent="0.25">
      <c r="A15" s="4" t="s">
        <v>8</v>
      </c>
      <c r="B15" s="49" t="s">
        <v>59</v>
      </c>
      <c r="C15" s="49"/>
      <c r="D15" s="49"/>
      <c r="E15" s="49"/>
      <c r="F15" s="20">
        <f>SUM(F16:F19)</f>
        <v>0</v>
      </c>
    </row>
    <row r="16" spans="1:6" x14ac:dyDescent="0.25">
      <c r="A16" s="7" t="s">
        <v>9</v>
      </c>
      <c r="B16" s="36" t="s">
        <v>10</v>
      </c>
      <c r="C16" s="36"/>
      <c r="D16" s="36"/>
      <c r="E16" s="36"/>
      <c r="F16" s="16"/>
    </row>
    <row r="17" spans="1:6" x14ac:dyDescent="0.25">
      <c r="A17" s="7" t="s">
        <v>11</v>
      </c>
      <c r="B17" s="36" t="s">
        <v>12</v>
      </c>
      <c r="C17" s="36"/>
      <c r="D17" s="36"/>
      <c r="E17" s="36"/>
      <c r="F17" s="16"/>
    </row>
    <row r="18" spans="1:6" x14ac:dyDescent="0.25">
      <c r="A18" s="7" t="s">
        <v>13</v>
      </c>
      <c r="B18" s="36" t="s">
        <v>14</v>
      </c>
      <c r="C18" s="36"/>
      <c r="D18" s="36"/>
      <c r="E18" s="36"/>
      <c r="F18" s="16"/>
    </row>
    <row r="19" spans="1:6" x14ac:dyDescent="0.25">
      <c r="A19" s="7" t="s">
        <v>15</v>
      </c>
      <c r="B19" s="36" t="s">
        <v>61</v>
      </c>
      <c r="C19" s="36"/>
      <c r="D19" s="36"/>
      <c r="E19" s="36"/>
      <c r="F19" s="20">
        <f>(F16/100)*'Kontroly Nastavení Výpočty'!A2</f>
        <v>0</v>
      </c>
    </row>
    <row r="20" spans="1:6" x14ac:dyDescent="0.25">
      <c r="A20" s="4" t="s">
        <v>16</v>
      </c>
      <c r="B20" s="49" t="s">
        <v>65</v>
      </c>
      <c r="C20" s="49"/>
      <c r="D20" s="49"/>
      <c r="E20" s="49"/>
      <c r="F20" s="20">
        <f>((F16+F17+F19)/100)*'Kontroly Nastavení Výpočty'!A3</f>
        <v>0</v>
      </c>
    </row>
    <row r="21" spans="1:6" x14ac:dyDescent="0.25">
      <c r="A21" s="4" t="s">
        <v>17</v>
      </c>
      <c r="B21" s="49" t="s">
        <v>64</v>
      </c>
      <c r="C21" s="49"/>
      <c r="D21" s="49"/>
      <c r="E21" s="49"/>
      <c r="F21" s="20">
        <f>((F16+F19)/100)*'Kontroly Nastavení Výpočty'!A4</f>
        <v>0</v>
      </c>
    </row>
    <row r="22" spans="1:6" x14ac:dyDescent="0.25">
      <c r="A22" s="4" t="s">
        <v>18</v>
      </c>
      <c r="B22" s="49" t="s">
        <v>63</v>
      </c>
      <c r="C22" s="49"/>
      <c r="D22" s="49"/>
      <c r="E22" s="49"/>
      <c r="F22" s="20">
        <f>IF(F3=19,((F9+F15+F20+F21)/100)*'Kontroly Nastavení Výpočty'!A6,((F9+F15+F20+F21)/100)*'Kontroly Nastavení Výpočty'!A5)</f>
        <v>0</v>
      </c>
    </row>
    <row r="23" spans="1:6" x14ac:dyDescent="0.25">
      <c r="A23" s="4" t="s">
        <v>19</v>
      </c>
      <c r="B23" s="52" t="s">
        <v>62</v>
      </c>
      <c r="C23" s="52"/>
      <c r="D23" s="52"/>
      <c r="E23" s="52"/>
      <c r="F23" s="20">
        <f>F9+F15+F20+F21+F22</f>
        <v>0</v>
      </c>
    </row>
    <row r="24" spans="1:6" x14ac:dyDescent="0.25">
      <c r="A24" s="4" t="s">
        <v>20</v>
      </c>
      <c r="B24" s="49" t="s">
        <v>67</v>
      </c>
      <c r="C24" s="49"/>
      <c r="D24" s="49"/>
      <c r="E24" s="49"/>
      <c r="F24" s="17">
        <f>IF(F3=90,IF('Kontroly Nastavení Výpočty'!A15="ANO",(F23/100)*'Kontroly Nastavení Výpočty'!A7,(F23/100)*'Kontroly Nastavení Výpočty'!A8),0)</f>
        <v>0</v>
      </c>
    </row>
    <row r="25" spans="1:6" x14ac:dyDescent="0.25">
      <c r="A25" s="4" t="s">
        <v>21</v>
      </c>
      <c r="B25" s="33" t="s">
        <v>84</v>
      </c>
      <c r="C25" s="34"/>
      <c r="D25" s="34"/>
      <c r="E25" s="35"/>
      <c r="F25" s="16"/>
    </row>
    <row r="26" spans="1:6" x14ac:dyDescent="0.25">
      <c r="A26" s="4" t="s">
        <v>23</v>
      </c>
      <c r="B26" s="49" t="s">
        <v>22</v>
      </c>
      <c r="C26" s="49"/>
      <c r="D26" s="49"/>
      <c r="E26" s="49"/>
      <c r="F26" s="18">
        <f>F23+F25</f>
        <v>0</v>
      </c>
    </row>
    <row r="27" spans="1:6" x14ac:dyDescent="0.25">
      <c r="A27" s="4" t="s">
        <v>25</v>
      </c>
      <c r="B27" s="44" t="s">
        <v>68</v>
      </c>
      <c r="C27" s="44"/>
      <c r="D27" s="44"/>
      <c r="E27" s="44"/>
      <c r="F27" s="18">
        <f>((F26/100)*'Kontroly Nastavení Výpočty'!A9)+F26</f>
        <v>0</v>
      </c>
    </row>
    <row r="28" spans="1:6" ht="3.75" customHeight="1" x14ac:dyDescent="0.25">
      <c r="A28" s="45"/>
      <c r="B28" s="45"/>
      <c r="C28" s="45"/>
      <c r="D28" s="45"/>
      <c r="E28" s="45"/>
      <c r="F28" s="45"/>
    </row>
    <row r="29" spans="1:6" x14ac:dyDescent="0.25">
      <c r="A29" s="46" t="s">
        <v>24</v>
      </c>
      <c r="B29" s="47"/>
      <c r="C29" s="47"/>
      <c r="D29" s="47"/>
      <c r="E29" s="47"/>
      <c r="F29" s="48"/>
    </row>
    <row r="30" spans="1:6" x14ac:dyDescent="0.25">
      <c r="A30" s="8" t="s">
        <v>27</v>
      </c>
      <c r="B30" s="30" t="s">
        <v>71</v>
      </c>
      <c r="C30" s="31"/>
      <c r="D30" s="31"/>
      <c r="E30" s="32"/>
      <c r="F30" s="16"/>
    </row>
    <row r="31" spans="1:6" x14ac:dyDescent="0.25">
      <c r="A31" s="8" t="s">
        <v>29</v>
      </c>
      <c r="B31" s="30" t="s">
        <v>26</v>
      </c>
      <c r="C31" s="31"/>
      <c r="D31" s="31"/>
      <c r="E31" s="32"/>
      <c r="F31" s="16"/>
    </row>
    <row r="32" spans="1:6" x14ac:dyDescent="0.25">
      <c r="A32" s="8" t="s">
        <v>31</v>
      </c>
      <c r="B32" s="30" t="s">
        <v>28</v>
      </c>
      <c r="C32" s="31"/>
      <c r="D32" s="31"/>
      <c r="E32" s="32"/>
      <c r="F32" s="16"/>
    </row>
    <row r="33" spans="1:6" x14ac:dyDescent="0.25">
      <c r="A33" s="8" t="s">
        <v>66</v>
      </c>
      <c r="B33" s="36" t="s">
        <v>30</v>
      </c>
      <c r="C33" s="49"/>
      <c r="D33" s="49"/>
      <c r="E33" s="49"/>
      <c r="F33" s="16"/>
    </row>
    <row r="34" spans="1:6" x14ac:dyDescent="0.25">
      <c r="A34" s="4" t="s">
        <v>70</v>
      </c>
      <c r="B34" s="33" t="s">
        <v>32</v>
      </c>
      <c r="C34" s="34"/>
      <c r="D34" s="34"/>
      <c r="E34" s="35"/>
      <c r="F34" s="18">
        <f>SUM(F31:F33)</f>
        <v>0</v>
      </c>
    </row>
    <row r="35" spans="1:6" ht="3.75" customHeight="1" x14ac:dyDescent="0.25">
      <c r="A35" s="45"/>
      <c r="B35" s="45"/>
      <c r="C35" s="45"/>
      <c r="D35" s="45"/>
      <c r="E35" s="45"/>
      <c r="F35" s="45"/>
    </row>
    <row r="36" spans="1:6" x14ac:dyDescent="0.25">
      <c r="A36" s="30" t="s">
        <v>33</v>
      </c>
      <c r="B36" s="31"/>
      <c r="C36" s="31"/>
      <c r="D36" s="31"/>
      <c r="E36" s="32"/>
      <c r="F36" s="17" t="str">
        <f>IF(F4&gt;0,F27/F4,"")</f>
        <v/>
      </c>
    </row>
    <row r="37" spans="1:6" x14ac:dyDescent="0.25">
      <c r="A37" s="30" t="s">
        <v>34</v>
      </c>
      <c r="B37" s="31"/>
      <c r="C37" s="31"/>
      <c r="D37" s="31"/>
      <c r="E37" s="32"/>
      <c r="F37" s="14"/>
    </row>
    <row r="38" spans="1:6" ht="3.75" customHeight="1" x14ac:dyDescent="0.25">
      <c r="A38" s="45"/>
      <c r="B38" s="45"/>
      <c r="C38" s="45"/>
      <c r="D38" s="45"/>
      <c r="E38" s="45"/>
      <c r="F38" s="45"/>
    </row>
    <row r="39" spans="1:6" x14ac:dyDescent="0.25">
      <c r="A39" s="50"/>
      <c r="B39" s="51"/>
      <c r="C39" s="15" t="s">
        <v>45</v>
      </c>
      <c r="D39" s="13" t="s">
        <v>46</v>
      </c>
      <c r="E39" s="46" t="s">
        <v>47</v>
      </c>
      <c r="F39" s="48"/>
    </row>
    <row r="40" spans="1:6" x14ac:dyDescent="0.25">
      <c r="A40" s="36" t="s">
        <v>35</v>
      </c>
      <c r="B40" s="36"/>
      <c r="C40" s="37"/>
      <c r="D40" s="37"/>
      <c r="E40" s="39"/>
      <c r="F40" s="40"/>
    </row>
    <row r="41" spans="1:6" x14ac:dyDescent="0.25">
      <c r="A41" s="43" t="s">
        <v>41</v>
      </c>
      <c r="B41" s="43"/>
      <c r="C41" s="38"/>
      <c r="D41" s="38"/>
      <c r="E41" s="41"/>
      <c r="F41" s="42"/>
    </row>
    <row r="42" spans="1:6" x14ac:dyDescent="0.25">
      <c r="A42" s="36" t="s">
        <v>36</v>
      </c>
      <c r="B42" s="36"/>
      <c r="C42" s="37"/>
      <c r="D42" s="37"/>
      <c r="E42" s="39"/>
      <c r="F42" s="40"/>
    </row>
    <row r="43" spans="1:6" x14ac:dyDescent="0.25">
      <c r="A43" s="43" t="s">
        <v>42</v>
      </c>
      <c r="B43" s="43"/>
      <c r="C43" s="38"/>
      <c r="D43" s="38"/>
      <c r="E43" s="41"/>
      <c r="F43" s="42"/>
    </row>
    <row r="44" spans="1:6" x14ac:dyDescent="0.25">
      <c r="A44" s="36" t="s">
        <v>37</v>
      </c>
      <c r="B44" s="36"/>
      <c r="C44" s="37"/>
      <c r="D44" s="37"/>
      <c r="E44" s="39"/>
      <c r="F44" s="40"/>
    </row>
    <row r="45" spans="1:6" x14ac:dyDescent="0.25">
      <c r="A45" s="43" t="s">
        <v>43</v>
      </c>
      <c r="B45" s="43"/>
      <c r="C45" s="38"/>
      <c r="D45" s="38"/>
      <c r="E45" s="41"/>
      <c r="F45" s="42"/>
    </row>
    <row r="46" spans="1:6" x14ac:dyDescent="0.25">
      <c r="A46" s="36" t="s">
        <v>38</v>
      </c>
      <c r="B46" s="36"/>
      <c r="C46" s="37"/>
      <c r="D46" s="37"/>
      <c r="E46" s="39"/>
      <c r="F46" s="40"/>
    </row>
    <row r="47" spans="1:6" x14ac:dyDescent="0.25">
      <c r="A47" s="43" t="s">
        <v>44</v>
      </c>
      <c r="B47" s="43"/>
      <c r="C47" s="38"/>
      <c r="D47" s="38"/>
      <c r="E47" s="41"/>
      <c r="F47" s="42"/>
    </row>
    <row r="48" spans="1:6" ht="3.75" customHeight="1" x14ac:dyDescent="0.25">
      <c r="B48" s="11"/>
      <c r="C48" s="9"/>
      <c r="D48" s="9"/>
      <c r="F48" s="10"/>
    </row>
    <row r="49" spans="1:6" x14ac:dyDescent="0.25">
      <c r="A49" s="27" t="s">
        <v>39</v>
      </c>
      <c r="B49" s="27"/>
      <c r="C49" s="27"/>
      <c r="D49" s="27"/>
      <c r="E49" s="27"/>
      <c r="F49" s="27"/>
    </row>
    <row r="50" spans="1:6" ht="45" customHeight="1" x14ac:dyDescent="0.25">
      <c r="A50" s="28" t="s">
        <v>53</v>
      </c>
      <c r="B50" s="28"/>
      <c r="C50" s="28"/>
      <c r="D50" s="28"/>
      <c r="E50" s="28"/>
      <c r="F50" s="28"/>
    </row>
    <row r="51" spans="1:6" x14ac:dyDescent="0.25">
      <c r="A51" s="29" t="s">
        <v>52</v>
      </c>
      <c r="B51" s="29"/>
      <c r="C51" s="29"/>
      <c r="D51" s="29"/>
      <c r="E51" s="29"/>
      <c r="F51" s="29"/>
    </row>
  </sheetData>
  <sheetProtection sheet="1" selectLockedCells="1"/>
  <mergeCells count="65">
    <mergeCell ref="B11:E11"/>
    <mergeCell ref="A1:F1"/>
    <mergeCell ref="A2:B2"/>
    <mergeCell ref="C2:F2"/>
    <mergeCell ref="C3:D3"/>
    <mergeCell ref="D4:E4"/>
    <mergeCell ref="A5:B5"/>
    <mergeCell ref="A6:F6"/>
    <mergeCell ref="A7:F7"/>
    <mergeCell ref="B8:E8"/>
    <mergeCell ref="B9:E9"/>
    <mergeCell ref="B10:E10"/>
    <mergeCell ref="C5:F5"/>
    <mergeCell ref="B22:E22"/>
    <mergeCell ref="B23:E23"/>
    <mergeCell ref="B24:E24"/>
    <mergeCell ref="B26:E26"/>
    <mergeCell ref="B13:E13"/>
    <mergeCell ref="B15:E15"/>
    <mergeCell ref="B16:E16"/>
    <mergeCell ref="B17:E17"/>
    <mergeCell ref="B18:E18"/>
    <mergeCell ref="B19:E19"/>
    <mergeCell ref="B20:E20"/>
    <mergeCell ref="B21:E21"/>
    <mergeCell ref="A45:B45"/>
    <mergeCell ref="B34:E34"/>
    <mergeCell ref="A36:E36"/>
    <mergeCell ref="A37:E37"/>
    <mergeCell ref="A39:B39"/>
    <mergeCell ref="E39:F39"/>
    <mergeCell ref="A40:B40"/>
    <mergeCell ref="C40:C41"/>
    <mergeCell ref="D40:D41"/>
    <mergeCell ref="E40:F41"/>
    <mergeCell ref="A41:B41"/>
    <mergeCell ref="A35:F35"/>
    <mergeCell ref="A38:F38"/>
    <mergeCell ref="A42:B42"/>
    <mergeCell ref="C42:C43"/>
    <mergeCell ref="D42:D43"/>
    <mergeCell ref="E42:F43"/>
    <mergeCell ref="A43:B43"/>
    <mergeCell ref="B27:E27"/>
    <mergeCell ref="A28:F28"/>
    <mergeCell ref="A29:F29"/>
    <mergeCell ref="B30:E30"/>
    <mergeCell ref="B32:E32"/>
    <mergeCell ref="B33:E33"/>
    <mergeCell ref="A49:F49"/>
    <mergeCell ref="A50:F50"/>
    <mergeCell ref="A51:F51"/>
    <mergeCell ref="B12:E12"/>
    <mergeCell ref="B14:E14"/>
    <mergeCell ref="B25:E25"/>
    <mergeCell ref="B31:E31"/>
    <mergeCell ref="A46:B46"/>
    <mergeCell ref="C46:C47"/>
    <mergeCell ref="D46:D47"/>
    <mergeCell ref="E46:F47"/>
    <mergeCell ref="A47:B47"/>
    <mergeCell ref="A44:B44"/>
    <mergeCell ref="C44:C45"/>
    <mergeCell ref="D44:D45"/>
    <mergeCell ref="E44:F45"/>
  </mergeCells>
  <conditionalFormatting sqref="F3">
    <cfRule type="containsBlanks" dxfId="7" priority="1">
      <formula>LEN(TRIM(F3))=0</formula>
    </cfRule>
  </conditionalFormatting>
  <conditionalFormatting sqref="F25">
    <cfRule type="cellIs" dxfId="6" priority="2" operator="lessThan">
      <formula>$F$24</formula>
    </cfRule>
  </conditionalFormatting>
  <pageMargins left="0.70866141732283472" right="0.70866141732283472" top="1.1811023622047245" bottom="0.19685039370078741" header="0.31496062992125984" footer="0.31496062992125984"/>
  <pageSetup paperSize="9" orientation="portrait" r:id="rId1"/>
  <headerFooter>
    <oddHeader>&amp;L&amp;"-,Kurzíva"&amp;5Verze 012024&amp;R&amp;G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33"/>
  <sheetViews>
    <sheetView topLeftCell="A3" zoomScaleNormal="100" workbookViewId="0">
      <selection activeCell="I17" sqref="I17"/>
    </sheetView>
  </sheetViews>
  <sheetFormatPr defaultRowHeight="15" x14ac:dyDescent="0.25"/>
  <cols>
    <col min="1" max="1" width="10.28515625" customWidth="1"/>
    <col min="9" max="9" width="13" customWidth="1"/>
  </cols>
  <sheetData>
    <row r="1" spans="1:2" ht="23.25" x14ac:dyDescent="0.35">
      <c r="A1" s="23" t="s">
        <v>69</v>
      </c>
    </row>
    <row r="2" spans="1:2" x14ac:dyDescent="0.25">
      <c r="A2" s="22">
        <v>20</v>
      </c>
      <c r="B2" s="21" t="s">
        <v>74</v>
      </c>
    </row>
    <row r="3" spans="1:2" x14ac:dyDescent="0.25">
      <c r="A3" s="22">
        <v>36.22</v>
      </c>
      <c r="B3" s="21" t="s">
        <v>75</v>
      </c>
    </row>
    <row r="4" spans="1:2" x14ac:dyDescent="0.25">
      <c r="A4" s="22">
        <v>1</v>
      </c>
      <c r="B4" s="21" t="s">
        <v>76</v>
      </c>
    </row>
    <row r="5" spans="1:2" x14ac:dyDescent="0.25">
      <c r="A5" s="22">
        <v>20</v>
      </c>
      <c r="B5" s="21" t="s">
        <v>89</v>
      </c>
    </row>
    <row r="6" spans="1:2" x14ac:dyDescent="0.25">
      <c r="A6" s="22">
        <v>10</v>
      </c>
      <c r="B6" s="21" t="s">
        <v>90</v>
      </c>
    </row>
    <row r="7" spans="1:2" x14ac:dyDescent="0.25">
      <c r="A7" s="22">
        <v>15</v>
      </c>
      <c r="B7" s="21" t="s">
        <v>77</v>
      </c>
    </row>
    <row r="8" spans="1:2" x14ac:dyDescent="0.25">
      <c r="A8" s="22">
        <v>15</v>
      </c>
      <c r="B8" s="21" t="s">
        <v>78</v>
      </c>
    </row>
    <row r="9" spans="1:2" x14ac:dyDescent="0.25">
      <c r="A9" s="22">
        <v>21</v>
      </c>
      <c r="B9" s="21" t="s">
        <v>79</v>
      </c>
    </row>
    <row r="11" spans="1:2" ht="23.25" x14ac:dyDescent="0.35">
      <c r="A11" s="23" t="s">
        <v>72</v>
      </c>
    </row>
    <row r="12" spans="1:2" x14ac:dyDescent="0.25">
      <c r="A12" s="17">
        <f>'Evidenční list zakázky'!F10+'Evidenční list zakázky'!F11+'Evidenční list zakázky'!F14+'Evidenční list zakázky'!F15+'Evidenční list zakázky'!F20+'Evidenční list zakázky'!F21+'Evidenční list zakázky'!F25</f>
        <v>0</v>
      </c>
      <c r="B12" s="21" t="s">
        <v>80</v>
      </c>
    </row>
    <row r="13" spans="1:2" x14ac:dyDescent="0.25">
      <c r="A13" s="17">
        <f>'Evidenční list zakázky'!F12+'Evidenční list zakázky'!F13+'Evidenční list zakázky'!F22</f>
        <v>0</v>
      </c>
      <c r="B13" s="21" t="s">
        <v>81</v>
      </c>
    </row>
    <row r="15" spans="1:2" ht="15.75" x14ac:dyDescent="0.25">
      <c r="A15" s="25" t="str">
        <f>IF('Evidenční list zakázky'!F3=90,"ANO","NE")</f>
        <v>NE</v>
      </c>
      <c r="B15" s="24" t="s">
        <v>73</v>
      </c>
    </row>
    <row r="17" spans="1:2" ht="23.25" x14ac:dyDescent="0.35">
      <c r="A17" s="23" t="s">
        <v>94</v>
      </c>
    </row>
    <row r="18" spans="1:2" x14ac:dyDescent="0.25">
      <c r="A18" s="22">
        <v>10</v>
      </c>
      <c r="B18" s="21" t="s">
        <v>82</v>
      </c>
    </row>
    <row r="19" spans="1:2" x14ac:dyDescent="0.25">
      <c r="B19" s="21"/>
    </row>
    <row r="20" spans="1:2" x14ac:dyDescent="0.25">
      <c r="B20" s="21"/>
    </row>
    <row r="22" spans="1:2" ht="23.25" x14ac:dyDescent="0.35">
      <c r="A22" s="23" t="s">
        <v>87</v>
      </c>
    </row>
    <row r="23" spans="1:2" x14ac:dyDescent="0.25">
      <c r="A23" s="26" t="str">
        <f>IF(A15="ANO",('Evidenční list zakázky'!F25/100)*'Kontroly Nastavení Výpočty'!A18,"NELZE")</f>
        <v>NELZE</v>
      </c>
      <c r="B23" t="s">
        <v>83</v>
      </c>
    </row>
    <row r="26" spans="1:2" ht="23.25" x14ac:dyDescent="0.35">
      <c r="A26" s="23"/>
    </row>
    <row r="31" spans="1:2" ht="23.25" x14ac:dyDescent="0.35">
      <c r="A31" s="23" t="s">
        <v>88</v>
      </c>
    </row>
    <row r="32" spans="1:2" x14ac:dyDescent="0.25">
      <c r="A32" s="18">
        <f>IF(A15="NE",('Evidenční list zakázky'!F22+'Evidenční list zakázky'!F25),('Evidenční list zakázky'!F22+'Evidenční list zakázky'!F25)-('Kontroly Nastavení Výpočty'!A23+'Kontroly Nastavení Výpočty'!A24))</f>
        <v>0</v>
      </c>
      <c r="B32" t="s">
        <v>85</v>
      </c>
    </row>
    <row r="33" spans="1:2" x14ac:dyDescent="0.25">
      <c r="A33" s="18" t="str">
        <f>IF('Evidenční list zakázky'!F26=0,"",A32/'Evidenční list zakázky'!F26*100)</f>
        <v/>
      </c>
      <c r="B33" t="s">
        <v>86</v>
      </c>
    </row>
  </sheetData>
  <sheetProtection algorithmName="SHA-512" hashValue="uLypluydZd4BuHrf3ttX9qPS7F1nowuMgiaqWkNcFZTo+56ROdMN0BWAT6PkDWzsduZf3XoBpeopXjlHk/dJrw==" saltValue="3OFsOSQVi4o8fUz67GoYwQ==" spinCount="100000" sheet="1" selectLockedCells="1"/>
  <conditionalFormatting sqref="A12">
    <cfRule type="cellIs" dxfId="5" priority="2" operator="greaterThanOrEqual">
      <formula>50000</formula>
    </cfRule>
    <cfRule type="cellIs" dxfId="4" priority="3" operator="lessThan">
      <formula>50000</formula>
    </cfRule>
  </conditionalFormatting>
  <conditionalFormatting sqref="A15">
    <cfRule type="containsText" dxfId="3" priority="5" operator="containsText" text="ANO">
      <formula>NOT(ISERROR(SEARCH("ANO",A15)))</formula>
    </cfRule>
    <cfRule type="containsText" dxfId="2" priority="6" operator="containsText" text="NE">
      <formula>NOT(ISERROR(SEARCH("NE",A15)))</formula>
    </cfRule>
  </conditionalFormatting>
  <conditionalFormatting sqref="A23:A24">
    <cfRule type="containsText" dxfId="1" priority="4" operator="containsText" text="NELZE">
      <formula>NOT(ISERROR(SEARCH("NELZE",A23)))</formula>
    </cfRule>
  </conditionalFormatting>
  <conditionalFormatting sqref="A27:A29">
    <cfRule type="containsText" dxfId="0" priority="1" operator="containsText" text="NELZE">
      <formula>NOT(ISERROR(SEARCH("NELZE",A27)))</formula>
    </cfRule>
  </conditionalFormatting>
  <pageMargins left="0.7" right="0.7" top="0.78740157499999996" bottom="0.78740157499999996" header="0.3" footer="0.3"/>
  <pageSetup paperSize="9" orientation="portrait" r:id="rId1"/>
  <headerFooter>
    <oddHeader>&amp;L&amp;"-,Kurzíva"&amp;5Verze 112019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Evidenční list zakázky</vt:lpstr>
      <vt:lpstr>Kontroly Nastavení Výpočty</vt:lpstr>
    </vt:vector>
  </TitlesOfParts>
  <Company>UP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Chmelík</dc:creator>
  <cp:lastModifiedBy>Chmelik Frantisek</cp:lastModifiedBy>
  <cp:lastPrinted>2023-12-21T11:55:27Z</cp:lastPrinted>
  <dcterms:created xsi:type="dcterms:W3CDTF">2016-09-13T17:50:14Z</dcterms:created>
  <dcterms:modified xsi:type="dcterms:W3CDTF">2023-12-21T12:24:16Z</dcterms:modified>
</cp:coreProperties>
</file>